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" activeTab="1"/>
  </bookViews>
  <sheets>
    <sheet name="главный бухгалтер" sheetId="1" state="hidden" r:id="rId1"/>
    <sheet name="мой вариант" sheetId="4" r:id="rId2"/>
    <sheet name="Лист2" sheetId="2" state="hidden" r:id="rId3"/>
    <sheet name="Лист3" sheetId="3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ИтогоН" localSheetId="1">'мой вариант'!$D$41</definedName>
    <definedName name="ИтогоН">'главный бухгалтер'!$D$41</definedName>
  </definedNames>
  <calcPr calcId="124519" iterate="1"/>
</workbook>
</file>

<file path=xl/calcChain.xml><?xml version="1.0" encoding="utf-8"?>
<calcChain xmlns="http://schemas.openxmlformats.org/spreadsheetml/2006/main">
  <c r="H8" i="1"/>
  <c r="H12"/>
  <c r="H16"/>
  <c r="H20"/>
  <c r="G20"/>
  <c r="G18"/>
  <c r="G17"/>
  <c r="F7"/>
  <c r="H7"/>
  <c r="F8"/>
  <c r="F9"/>
  <c r="H9"/>
  <c r="F10"/>
  <c r="H10"/>
  <c r="F11"/>
  <c r="H11"/>
  <c r="F12"/>
  <c r="F13"/>
  <c r="H13"/>
  <c r="F14"/>
  <c r="H14"/>
  <c r="F15"/>
  <c r="H15"/>
  <c r="F16"/>
  <c r="F17"/>
  <c r="H17"/>
  <c r="F18"/>
  <c r="H18"/>
  <c r="F19"/>
  <c r="H19"/>
  <c r="F20"/>
  <c r="F20" i="4"/>
  <c r="F18"/>
  <c r="F17"/>
</calcChain>
</file>

<file path=xl/sharedStrings.xml><?xml version="1.0" encoding="utf-8"?>
<sst xmlns="http://schemas.openxmlformats.org/spreadsheetml/2006/main" count="66" uniqueCount="30">
  <si>
    <t>№ п/п</t>
  </si>
  <si>
    <t>ФИО</t>
  </si>
  <si>
    <t xml:space="preserve">должность </t>
  </si>
  <si>
    <t>среднемесячная зарплата</t>
  </si>
  <si>
    <t>Ольховская Светлана Александровна</t>
  </si>
  <si>
    <t>главный врач</t>
  </si>
  <si>
    <t>Захаров Дмитрий Александрович</t>
  </si>
  <si>
    <t>Кулешевская Надия Растямовна</t>
  </si>
  <si>
    <t>Костенко Николай Владимирович</t>
  </si>
  <si>
    <t>Булах Наталья Александровна</t>
  </si>
  <si>
    <t>Кудашева Елена Сергеевна</t>
  </si>
  <si>
    <t>Кузина Татьяна Алексеевна</t>
  </si>
  <si>
    <t>Любарт Владимир Геннадьевич</t>
  </si>
  <si>
    <t>Чистова Ольга Юрьевна</t>
  </si>
  <si>
    <t>главный бухгалтер</t>
  </si>
  <si>
    <t>Данилов Сергей Александрович</t>
  </si>
  <si>
    <t>директор</t>
  </si>
  <si>
    <t>Полякова Наталья Георгиевна</t>
  </si>
  <si>
    <t>главная медицинская сестра</t>
  </si>
  <si>
    <t>заместитель главного врача по медицинской части (по мобилизационной работе и гражданской обороне)</t>
  </si>
  <si>
    <t xml:space="preserve">заместитель главного врача по клинико-экспертной работе </t>
  </si>
  <si>
    <t xml:space="preserve">заместитель главного врача по финансово- экономическим вопросам  </t>
  </si>
  <si>
    <t>заместитель главного врача по оказанию помощи женщинам и детям</t>
  </si>
  <si>
    <t>заместитель главного врача по хирургической помощи</t>
  </si>
  <si>
    <t xml:space="preserve">заместитель главного врача по медицинской части  </t>
  </si>
  <si>
    <t xml:space="preserve">заместитель главного врача по организационно-методической работе </t>
  </si>
  <si>
    <t>Информация о среднемесячной зарплате руководителя, заместителей и главного бухгалтера ГБУЗ АО АМОКБ за 2018 год</t>
  </si>
  <si>
    <t>заместитель главного врача по общим вопросам</t>
  </si>
  <si>
    <t>Дикарева Людмила Васильевна</t>
  </si>
  <si>
    <t>Джуваляков Павел Георгиевич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</si>
</sst>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43" fontId="1" fillId="0" borderId="1" xfId="0" applyNumberFormat="1" applyFont="1" applyBorder="1"/>
    <xf numFmtId="43" fontId="0" fillId="0" borderId="0" xfId="0" applyNumberFormat="1"/>
    <xf numFmtId="14" fontId="0" fillId="0" borderId="0" xfId="0" applyNumberFormat="1"/>
    <xf numFmtId="43" fontId="1" fillId="2" borderId="1" xfId="0" applyNumberFormat="1" applyFont="1" applyFill="1" applyBorder="1"/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ingina/AppData/Local/Temp/&#1054;&#1083;&#1100;&#1093;&#1086;&#1074;&#1089;&#1082;&#1072;&#1103;%20&#1075;&#1083;&#1072;&#1074;&#1085;&#1099;&#1081;%20&#1074;&#1088;&#1072;&#109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ingina/AppData/Local/Temp/&#1051;&#1102;&#1073;&#1072;&#1088;&#1090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ingina/AppData/Local/Temp/&#1050;&#1091;&#1076;&#1072;&#1096;&#1077;&#1074;&#1072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ingina/AppData/Local/Temp/&#1063;&#1080;&#1089;&#1090;&#1086;&#1074;&#1072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ingina/AppData/Local/Temp/&#1044;&#1072;&#1085;&#1080;&#1083;&#1086;&#1074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ingina/AppData/Local/Temp/&#1055;&#1086;&#1083;&#1103;&#1082;&#1086;&#1074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ingina/AppData/Local/Temp/&#1054;&#1083;&#1100;&#1093;&#1086;&#1074;&#1089;&#1082;&#1072;&#1103;%20&#1079;&#1072;&#1084;&#1077;&#1089;&#1090;&#1080;&#1090;&#1077;&#1083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ingina/AppData/Local/Temp/&#1044;&#1078;&#1091;&#1074;&#1072;&#1083;&#1103;&#1082;&#1086;&#107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ingina/AppData/Local/Temp/&#1047;&#1072;&#1093;&#1072;&#1088;&#1086;&#1074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ingina/AppData/Local/Temp/&#1050;&#1091;&#1083;&#1077;&#1096;&#1077;&#1074;&#1089;&#1082;&#1072;&#1103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ingina/AppData/Local/Temp/&#1050;&#1086;&#1089;&#1090;&#1077;&#1085;&#1082;&#1086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ingina/AppData/Local/Temp/&#1041;&#1091;&#1083;&#1072;&#1093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ingina/AppData/Local/Temp/&#1044;&#1080;&#1082;&#1072;&#1088;&#1077;&#1074;&#1072;%20&#1085;&#1072;%200,5%20&#1089;&#109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ingina/AppData/Local/Temp/&#1050;&#1091;&#1079;&#1080;&#1085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"/>
    </sheetNames>
    <sheetDataSet>
      <sheetData sheetId="0">
        <row r="28">
          <cell r="G28">
            <v>114261.09727272727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"/>
    </sheetNames>
    <sheetDataSet>
      <sheetData sheetId="0">
        <row r="28">
          <cell r="G28">
            <v>72687.394166666665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"/>
    </sheetNames>
    <sheetDataSet>
      <sheetData sheetId="0" refreshError="1">
        <row r="28">
          <cell r="G28">
            <v>74946.684166666659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"/>
    </sheetNames>
    <sheetDataSet>
      <sheetData sheetId="0" refreshError="1">
        <row r="28">
          <cell r="G28">
            <v>74416.02416666667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"/>
    </sheetNames>
    <sheetDataSet>
      <sheetData sheetId="0">
        <row r="28">
          <cell r="G28">
            <v>64857.291666666664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"/>
    </sheetNames>
    <sheetDataSet>
      <sheetData sheetId="0" refreshError="1">
        <row r="28">
          <cell r="G28">
            <v>62759.525000000001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"/>
    </sheetNames>
    <sheetDataSet>
      <sheetData sheetId="0">
        <row r="19">
          <cell r="G19">
            <v>87923.07666666666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"/>
    </sheetNames>
    <sheetDataSet>
      <sheetData sheetId="0">
        <row r="19">
          <cell r="G19">
            <v>63474.446666666663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"/>
    </sheetNames>
    <sheetDataSet>
      <sheetData sheetId="0">
        <row r="28">
          <cell r="G28">
            <v>88325.569166666668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"/>
    </sheetNames>
    <sheetDataSet>
      <sheetData sheetId="0">
        <row r="28">
          <cell r="G28">
            <v>80042.601666666669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"/>
    </sheetNames>
    <sheetDataSet>
      <sheetData sheetId="0">
        <row r="28">
          <cell r="G28">
            <v>71952.419166666674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"/>
    </sheetNames>
    <sheetDataSet>
      <sheetData sheetId="0">
        <row r="24">
          <cell r="H24">
            <v>76357.323749999996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"/>
    </sheetNames>
    <sheetDataSet>
      <sheetData sheetId="0">
        <row r="20">
          <cell r="G20">
            <v>42663.862500000003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"/>
    </sheetNames>
    <sheetDataSet>
      <sheetData sheetId="0">
        <row r="28">
          <cell r="G28">
            <v>68196.859166666676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K29"/>
  <sheetViews>
    <sheetView zoomScale="74" zoomScaleNormal="74" workbookViewId="0">
      <selection activeCell="F5" sqref="F5"/>
    </sheetView>
  </sheetViews>
  <sheetFormatPr defaultRowHeight="15"/>
  <cols>
    <col min="1" max="1" width="2.42578125" customWidth="1"/>
    <col min="2" max="2" width="2.140625" customWidth="1"/>
    <col min="3" max="3" width="4.7109375" customWidth="1"/>
    <col min="4" max="4" width="44.28515625" customWidth="1"/>
    <col min="5" max="5" width="47.140625" customWidth="1"/>
    <col min="6" max="6" width="18.140625" customWidth="1"/>
    <col min="7" max="7" width="25.140625" customWidth="1"/>
    <col min="8" max="8" width="24.42578125" customWidth="1"/>
    <col min="9" max="9" width="36.7109375" customWidth="1"/>
    <col min="10" max="10" width="11.7109375" bestFit="1" customWidth="1"/>
  </cols>
  <sheetData>
    <row r="3" spans="3:11" ht="47.45" customHeight="1">
      <c r="C3" s="12" t="s">
        <v>26</v>
      </c>
      <c r="D3" s="12"/>
      <c r="E3" s="12"/>
      <c r="F3" s="12"/>
      <c r="G3" s="1"/>
      <c r="H3" s="1"/>
    </row>
    <row r="4" spans="3:11" ht="18.75">
      <c r="C4" s="2"/>
      <c r="D4" s="2"/>
      <c r="E4" s="2"/>
      <c r="F4" s="2"/>
    </row>
    <row r="5" spans="3:11" ht="56.25">
      <c r="C5" s="4" t="s">
        <v>0</v>
      </c>
      <c r="D5" s="4" t="s">
        <v>1</v>
      </c>
      <c r="E5" s="4" t="s">
        <v>2</v>
      </c>
      <c r="F5" s="4" t="s">
        <v>3</v>
      </c>
    </row>
    <row r="6" spans="3:11" ht="18.75">
      <c r="C6" s="5">
        <v>1</v>
      </c>
      <c r="D6" s="5">
        <v>2</v>
      </c>
      <c r="E6" s="5">
        <v>3</v>
      </c>
      <c r="F6" s="5">
        <v>4</v>
      </c>
    </row>
    <row r="7" spans="3:11" ht="37.5">
      <c r="C7" s="6">
        <v>1</v>
      </c>
      <c r="D7" s="7" t="s">
        <v>4</v>
      </c>
      <c r="E7" s="7" t="s">
        <v>5</v>
      </c>
      <c r="F7" s="8">
        <f>[1]Справка!$G$28</f>
        <v>114261.09727272727</v>
      </c>
      <c r="G7" s="8">
        <v>114697.8</v>
      </c>
      <c r="H7" s="9">
        <f>F7-G7</f>
        <v>-436.70272727272823</v>
      </c>
      <c r="I7" s="10">
        <v>43101</v>
      </c>
      <c r="J7" s="10">
        <v>43378</v>
      </c>
      <c r="K7">
        <v>9.1999999999999993</v>
      </c>
    </row>
    <row r="8" spans="3:11" ht="37.5">
      <c r="C8" s="6"/>
      <c r="D8" s="7" t="s">
        <v>4</v>
      </c>
      <c r="E8" s="7" t="s">
        <v>27</v>
      </c>
      <c r="F8" s="8">
        <f>[2]Справка!$G$19</f>
        <v>87923.07666666666</v>
      </c>
      <c r="G8" s="8">
        <v>110931.73</v>
      </c>
      <c r="H8" s="9">
        <f t="shared" ref="H8:H20" si="0">F8-G8</f>
        <v>-23008.653333333335</v>
      </c>
      <c r="I8" s="10">
        <v>43381</v>
      </c>
      <c r="J8" s="10">
        <v>43465</v>
      </c>
      <c r="K8">
        <v>2.74</v>
      </c>
    </row>
    <row r="9" spans="3:11" ht="18.75">
      <c r="C9" s="6">
        <v>2</v>
      </c>
      <c r="D9" s="7" t="s">
        <v>29</v>
      </c>
      <c r="E9" s="7" t="s">
        <v>5</v>
      </c>
      <c r="F9" s="8">
        <f>[3]Справка!$G$19</f>
        <v>63474.446666666663</v>
      </c>
      <c r="G9" s="8">
        <v>82792.759999999995</v>
      </c>
      <c r="H9" s="9">
        <f t="shared" si="0"/>
        <v>-19318.313333333332</v>
      </c>
      <c r="I9" s="10">
        <v>43381</v>
      </c>
      <c r="J9" s="10">
        <v>43465</v>
      </c>
      <c r="K9">
        <v>2.74</v>
      </c>
    </row>
    <row r="10" spans="3:11" ht="42.95" customHeight="1">
      <c r="C10" s="6">
        <v>3</v>
      </c>
      <c r="D10" s="7" t="s">
        <v>6</v>
      </c>
      <c r="E10" s="7" t="s">
        <v>25</v>
      </c>
      <c r="F10" s="8">
        <f>[4]Справка!$G$28</f>
        <v>88325.569166666668</v>
      </c>
      <c r="G10" s="8">
        <v>88321.26</v>
      </c>
      <c r="H10" s="9">
        <f t="shared" si="0"/>
        <v>4.3091666666732635</v>
      </c>
    </row>
    <row r="11" spans="3:11" ht="34.5" customHeight="1">
      <c r="C11" s="6">
        <v>4</v>
      </c>
      <c r="D11" s="7" t="s">
        <v>7</v>
      </c>
      <c r="E11" s="7" t="s">
        <v>24</v>
      </c>
      <c r="F11" s="8">
        <f>[5]Справка!$G$28</f>
        <v>80042.601666666669</v>
      </c>
      <c r="G11" s="8">
        <v>79278.02</v>
      </c>
      <c r="H11" s="9">
        <f t="shared" si="0"/>
        <v>764.58166666666511</v>
      </c>
    </row>
    <row r="12" spans="3:11" ht="44.45" customHeight="1">
      <c r="C12" s="6">
        <v>5</v>
      </c>
      <c r="D12" s="7" t="s">
        <v>8</v>
      </c>
      <c r="E12" s="7" t="s">
        <v>23</v>
      </c>
      <c r="F12" s="8">
        <f>[6]Справка!$G$28</f>
        <v>71952.419166666674</v>
      </c>
      <c r="G12" s="8">
        <v>71954.09</v>
      </c>
      <c r="H12" s="9">
        <f t="shared" si="0"/>
        <v>-1.6708333333226619</v>
      </c>
    </row>
    <row r="13" spans="3:11" ht="35.1" customHeight="1">
      <c r="C13" s="6">
        <v>6</v>
      </c>
      <c r="D13" s="7" t="s">
        <v>9</v>
      </c>
      <c r="E13" s="7" t="s">
        <v>22</v>
      </c>
      <c r="F13" s="8">
        <f>[7]Справка!$H$24</f>
        <v>76357.323749999996</v>
      </c>
      <c r="G13" s="11">
        <v>82536.39</v>
      </c>
      <c r="H13" s="9">
        <f t="shared" si="0"/>
        <v>-6179.0662500000035</v>
      </c>
      <c r="I13" s="10">
        <v>43101</v>
      </c>
      <c r="J13" s="10">
        <v>43324</v>
      </c>
      <c r="K13">
        <v>7.4</v>
      </c>
    </row>
    <row r="14" spans="3:11" ht="35.1" customHeight="1">
      <c r="C14" s="6">
        <v>7</v>
      </c>
      <c r="D14" s="7" t="s">
        <v>28</v>
      </c>
      <c r="E14" s="7" t="s">
        <v>22</v>
      </c>
      <c r="F14" s="8">
        <f>[8]Справка!$G$20</f>
        <v>42663.862500000003</v>
      </c>
      <c r="G14" s="8">
        <v>43345.760000000002</v>
      </c>
      <c r="H14" s="9">
        <f t="shared" si="0"/>
        <v>-681.89749999999913</v>
      </c>
      <c r="I14" s="10">
        <v>43346</v>
      </c>
      <c r="J14" s="10">
        <v>43465</v>
      </c>
      <c r="K14">
        <v>3.9</v>
      </c>
    </row>
    <row r="15" spans="3:11" ht="37.5">
      <c r="C15" s="6">
        <v>8</v>
      </c>
      <c r="D15" s="7" t="s">
        <v>11</v>
      </c>
      <c r="E15" s="7" t="s">
        <v>20</v>
      </c>
      <c r="F15" s="8">
        <f>[9]Справка!$G$28</f>
        <v>68196.859166666676</v>
      </c>
      <c r="G15" s="8">
        <v>68195.19</v>
      </c>
      <c r="H15" s="9">
        <f t="shared" si="0"/>
        <v>1.6691666666738456</v>
      </c>
    </row>
    <row r="16" spans="3:11" ht="60" customHeight="1">
      <c r="C16" s="6">
        <v>9</v>
      </c>
      <c r="D16" s="7" t="s">
        <v>12</v>
      </c>
      <c r="E16" s="7" t="s">
        <v>19</v>
      </c>
      <c r="F16" s="8">
        <f>[10]Справка!$G$28</f>
        <v>72687.394166666665</v>
      </c>
      <c r="G16" s="8">
        <v>72684.41</v>
      </c>
      <c r="H16" s="9">
        <f t="shared" si="0"/>
        <v>2.984166666661622</v>
      </c>
    </row>
    <row r="17" spans="3:8" ht="43.5" customHeight="1">
      <c r="C17" s="6">
        <v>10</v>
      </c>
      <c r="D17" s="7" t="s">
        <v>10</v>
      </c>
      <c r="E17" s="7" t="s">
        <v>21</v>
      </c>
      <c r="F17" s="8">
        <f>[11]Справка!$G$28</f>
        <v>74946.684166666659</v>
      </c>
      <c r="G17" s="8">
        <f>[11]Справка!$G$28</f>
        <v>74946.684166666659</v>
      </c>
      <c r="H17" s="9">
        <f t="shared" si="0"/>
        <v>0</v>
      </c>
    </row>
    <row r="18" spans="3:8" ht="18.75">
      <c r="C18" s="6">
        <v>11</v>
      </c>
      <c r="D18" s="7" t="s">
        <v>13</v>
      </c>
      <c r="E18" s="7" t="s">
        <v>14</v>
      </c>
      <c r="F18" s="8">
        <f>[12]Справка!$G$28</f>
        <v>74416.02416666667</v>
      </c>
      <c r="G18" s="8">
        <f>[12]Справка!$G$28</f>
        <v>74416.02416666667</v>
      </c>
      <c r="H18" s="9">
        <f t="shared" si="0"/>
        <v>0</v>
      </c>
    </row>
    <row r="19" spans="3:8" ht="18.75">
      <c r="C19" s="6">
        <v>12</v>
      </c>
      <c r="D19" s="7" t="s">
        <v>15</v>
      </c>
      <c r="E19" s="7" t="s">
        <v>16</v>
      </c>
      <c r="F19" s="8">
        <f>[13]Справка!$G$28</f>
        <v>64857.291666666664</v>
      </c>
      <c r="G19" s="8">
        <v>64857.291666666664</v>
      </c>
      <c r="H19" s="9">
        <f t="shared" si="0"/>
        <v>0</v>
      </c>
    </row>
    <row r="20" spans="3:8" ht="18.75">
      <c r="C20" s="6">
        <v>13</v>
      </c>
      <c r="D20" s="7" t="s">
        <v>17</v>
      </c>
      <c r="E20" s="7" t="s">
        <v>18</v>
      </c>
      <c r="F20" s="8">
        <f>[14]Справка!$G$28</f>
        <v>62759.525000000001</v>
      </c>
      <c r="G20" s="8">
        <f>[14]Справка!$G$28</f>
        <v>62759.525000000001</v>
      </c>
      <c r="H20" s="9">
        <f t="shared" si="0"/>
        <v>0</v>
      </c>
    </row>
    <row r="21" spans="3:8" ht="18.75">
      <c r="C21" s="2"/>
      <c r="D21" s="3"/>
      <c r="E21" s="3"/>
      <c r="F21" s="2"/>
    </row>
    <row r="22" spans="3:8" ht="18.75">
      <c r="C22" s="2"/>
      <c r="D22" s="3"/>
      <c r="E22" s="3"/>
      <c r="F22" s="2"/>
    </row>
    <row r="23" spans="3:8" ht="18.75">
      <c r="C23" s="2"/>
      <c r="D23" s="2"/>
      <c r="E23" s="2"/>
      <c r="F23" s="2"/>
    </row>
    <row r="24" spans="3:8" ht="18.75">
      <c r="C24" s="2"/>
      <c r="D24" s="2"/>
      <c r="E24" s="2"/>
      <c r="F24" s="2"/>
    </row>
    <row r="25" spans="3:8" ht="18.75">
      <c r="C25" s="2"/>
      <c r="D25" s="2"/>
      <c r="E25" s="2"/>
      <c r="F25" s="2"/>
    </row>
    <row r="26" spans="3:8" ht="18.75">
      <c r="C26" s="2"/>
      <c r="D26" s="2"/>
      <c r="E26" s="2"/>
      <c r="F26" s="2"/>
    </row>
    <row r="27" spans="3:8" ht="18.75">
      <c r="C27" s="2"/>
      <c r="D27" s="2"/>
      <c r="E27" s="2"/>
      <c r="F27" s="2"/>
    </row>
    <row r="28" spans="3:8" ht="18.75">
      <c r="C28" s="2"/>
      <c r="D28" s="2"/>
      <c r="E28" s="2"/>
      <c r="F28" s="2"/>
    </row>
    <row r="29" spans="3:8" ht="18.75">
      <c r="C29" s="2"/>
      <c r="D29" s="2"/>
      <c r="E29" s="2"/>
      <c r="F29" s="2"/>
    </row>
  </sheetData>
  <mergeCells count="1">
    <mergeCell ref="C3:F3"/>
  </mergeCells>
  <pageMargins left="0.70866141732283472" right="0.70866141732283472" top="0.74803149606299213" bottom="0.74803149606299213" header="0.31496062992125984" footer="0.31496062992125984"/>
  <pageSetup paperSize="9" scale="3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H29"/>
  <sheetViews>
    <sheetView tabSelected="1" workbookViewId="0">
      <selection activeCell="I17" sqref="I17"/>
    </sheetView>
  </sheetViews>
  <sheetFormatPr defaultRowHeight="15"/>
  <cols>
    <col min="3" max="3" width="4.7109375" customWidth="1"/>
    <col min="4" max="4" width="44.28515625" customWidth="1"/>
    <col min="5" max="5" width="47.140625" customWidth="1"/>
    <col min="6" max="6" width="18.140625" customWidth="1"/>
  </cols>
  <sheetData>
    <row r="3" spans="3:8" ht="47.45" customHeight="1">
      <c r="C3" s="12" t="s">
        <v>26</v>
      </c>
      <c r="D3" s="12"/>
      <c r="E3" s="12"/>
      <c r="F3" s="12"/>
      <c r="G3" s="1"/>
      <c r="H3" s="1"/>
    </row>
    <row r="4" spans="3:8" ht="18.75">
      <c r="C4" s="2"/>
      <c r="D4" s="2"/>
      <c r="E4" s="2"/>
      <c r="F4" s="2"/>
    </row>
    <row r="5" spans="3:8" ht="56.25">
      <c r="C5" s="4" t="s">
        <v>0</v>
      </c>
      <c r="D5" s="4" t="s">
        <v>1</v>
      </c>
      <c r="E5" s="4" t="s">
        <v>2</v>
      </c>
      <c r="F5" s="4" t="s">
        <v>3</v>
      </c>
    </row>
    <row r="6" spans="3:8" ht="18.75">
      <c r="C6" s="5">
        <v>1</v>
      </c>
      <c r="D6" s="5">
        <v>2</v>
      </c>
      <c r="E6" s="5">
        <v>3</v>
      </c>
      <c r="F6" s="5">
        <v>4</v>
      </c>
    </row>
    <row r="7" spans="3:8" ht="37.5">
      <c r="C7" s="6">
        <v>1</v>
      </c>
      <c r="D7" s="7" t="s">
        <v>4</v>
      </c>
      <c r="E7" s="7" t="s">
        <v>5</v>
      </c>
      <c r="F7" s="8">
        <v>114697.8</v>
      </c>
    </row>
    <row r="8" spans="3:8" ht="37.5">
      <c r="C8" s="6"/>
      <c r="D8" s="7" t="s">
        <v>4</v>
      </c>
      <c r="E8" s="7" t="s">
        <v>27</v>
      </c>
      <c r="F8" s="8">
        <v>110931.73</v>
      </c>
    </row>
    <row r="9" spans="3:8" ht="18.75">
      <c r="C9" s="6">
        <v>2</v>
      </c>
      <c r="D9" s="7" t="s">
        <v>29</v>
      </c>
      <c r="E9" s="7" t="s">
        <v>5</v>
      </c>
      <c r="F9" s="8">
        <v>82792.759999999995</v>
      </c>
    </row>
    <row r="10" spans="3:8" ht="42.95" customHeight="1">
      <c r="C10" s="6">
        <v>3</v>
      </c>
      <c r="D10" s="7" t="s">
        <v>6</v>
      </c>
      <c r="E10" s="7" t="s">
        <v>25</v>
      </c>
      <c r="F10" s="8">
        <v>88321.26</v>
      </c>
    </row>
    <row r="11" spans="3:8" ht="34.5" customHeight="1">
      <c r="C11" s="6">
        <v>4</v>
      </c>
      <c r="D11" s="7" t="s">
        <v>7</v>
      </c>
      <c r="E11" s="7" t="s">
        <v>24</v>
      </c>
      <c r="F11" s="8">
        <v>79278.02</v>
      </c>
    </row>
    <row r="12" spans="3:8" ht="44.45" customHeight="1">
      <c r="C12" s="6">
        <v>5</v>
      </c>
      <c r="D12" s="7" t="s">
        <v>8</v>
      </c>
      <c r="E12" s="7" t="s">
        <v>23</v>
      </c>
      <c r="F12" s="8">
        <v>71954.09</v>
      </c>
    </row>
    <row r="13" spans="3:8" ht="35.1" customHeight="1">
      <c r="C13" s="6">
        <v>6</v>
      </c>
      <c r="D13" s="7" t="s">
        <v>9</v>
      </c>
      <c r="E13" s="7" t="s">
        <v>22</v>
      </c>
      <c r="F13" s="8">
        <v>82536.39</v>
      </c>
    </row>
    <row r="14" spans="3:8" ht="35.1" customHeight="1">
      <c r="C14" s="6">
        <v>7</v>
      </c>
      <c r="D14" s="7" t="s">
        <v>28</v>
      </c>
      <c r="E14" s="7" t="s">
        <v>22</v>
      </c>
      <c r="F14" s="8">
        <v>43345.760000000002</v>
      </c>
    </row>
    <row r="15" spans="3:8" ht="45.75" customHeight="1">
      <c r="C15" s="6">
        <v>8</v>
      </c>
      <c r="D15" s="7" t="s">
        <v>11</v>
      </c>
      <c r="E15" s="7" t="s">
        <v>20</v>
      </c>
      <c r="F15" s="8">
        <v>68195.19</v>
      </c>
    </row>
    <row r="16" spans="3:8" ht="74.25" customHeight="1">
      <c r="C16" s="6">
        <v>9</v>
      </c>
      <c r="D16" s="7" t="s">
        <v>12</v>
      </c>
      <c r="E16" s="7" t="s">
        <v>19</v>
      </c>
      <c r="F16" s="8">
        <v>72684.41</v>
      </c>
    </row>
    <row r="17" spans="3:6" ht="43.5" customHeight="1">
      <c r="C17" s="6">
        <v>10</v>
      </c>
      <c r="D17" s="7" t="s">
        <v>10</v>
      </c>
      <c r="E17" s="7" t="s">
        <v>21</v>
      </c>
      <c r="F17" s="8">
        <f>[11]Справка!$G$28</f>
        <v>74946.684166666659</v>
      </c>
    </row>
    <row r="18" spans="3:6" ht="18.75">
      <c r="C18" s="6">
        <v>11</v>
      </c>
      <c r="D18" s="7" t="s">
        <v>13</v>
      </c>
      <c r="E18" s="7" t="s">
        <v>14</v>
      </c>
      <c r="F18" s="8">
        <f>[12]Справка!$G$28</f>
        <v>74416.02416666667</v>
      </c>
    </row>
    <row r="19" spans="3:6" ht="18.75">
      <c r="C19" s="6">
        <v>12</v>
      </c>
      <c r="D19" s="7" t="s">
        <v>15</v>
      </c>
      <c r="E19" s="7" t="s">
        <v>16</v>
      </c>
      <c r="F19" s="8">
        <v>64857.291666666664</v>
      </c>
    </row>
    <row r="20" spans="3:6" ht="18.75">
      <c r="C20" s="6">
        <v>13</v>
      </c>
      <c r="D20" s="7" t="s">
        <v>17</v>
      </c>
      <c r="E20" s="7" t="s">
        <v>18</v>
      </c>
      <c r="F20" s="8">
        <f>[14]Справка!$G$28</f>
        <v>62759.525000000001</v>
      </c>
    </row>
    <row r="21" spans="3:6" ht="18.75">
      <c r="C21" s="2"/>
      <c r="D21" s="3"/>
      <c r="E21" s="3"/>
      <c r="F21" s="2"/>
    </row>
    <row r="22" spans="3:6" ht="18.75">
      <c r="C22" s="2"/>
      <c r="D22" s="3"/>
      <c r="E22" s="3"/>
      <c r="F22" s="2"/>
    </row>
    <row r="23" spans="3:6" ht="18.75">
      <c r="C23" s="2"/>
      <c r="D23" s="2"/>
      <c r="E23" s="2"/>
      <c r="F23" s="2"/>
    </row>
    <row r="24" spans="3:6" ht="18.75">
      <c r="C24" s="2"/>
      <c r="D24" s="2"/>
      <c r="E24" s="2"/>
      <c r="F24" s="2"/>
    </row>
    <row r="25" spans="3:6" ht="18.75">
      <c r="C25" s="2"/>
      <c r="D25" s="2"/>
      <c r="E25" s="2"/>
      <c r="F25" s="2"/>
    </row>
    <row r="26" spans="3:6" ht="18.75">
      <c r="C26" s="2"/>
      <c r="D26" s="2"/>
      <c r="E26" s="2"/>
      <c r="F26" s="2"/>
    </row>
    <row r="27" spans="3:6" ht="18.75">
      <c r="C27" s="2"/>
      <c r="D27" s="2"/>
      <c r="E27" s="2"/>
      <c r="F27" s="2"/>
    </row>
    <row r="28" spans="3:6" ht="18.75">
      <c r="C28" s="2"/>
      <c r="D28" s="2"/>
      <c r="E28" s="2"/>
      <c r="F28" s="2"/>
    </row>
    <row r="29" spans="3:6" ht="18.75">
      <c r="C29" s="2"/>
      <c r="D29" s="2"/>
      <c r="E29" s="2"/>
      <c r="F29" s="2"/>
    </row>
  </sheetData>
  <mergeCells count="1">
    <mergeCell ref="C3:F3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главный бухгалтер</vt:lpstr>
      <vt:lpstr>мой вариант</vt:lpstr>
      <vt:lpstr>Лист2</vt:lpstr>
      <vt:lpstr>Лист3</vt:lpstr>
      <vt:lpstr>'мой вариант'!ИтогоН</vt:lpstr>
      <vt:lpstr>ИтогоН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2019-06-21T10:17:20Z</dcterms:modified>
</cp:coreProperties>
</file>