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9320" windowHeight="12225" firstSheet="1" activeTab="1"/>
  </bookViews>
  <sheets>
    <sheet name="Численность" sheetId="1" state="hidden" r:id="rId1"/>
    <sheet name="СрЗП" sheetId="2" r:id="rId2"/>
  </sheets>
  <definedNames>
    <definedName name="_xlnm.Print_Area" localSheetId="1">СрЗП!$A$1:$I$38</definedName>
    <definedName name="_xlnm.Print_Area" localSheetId="0">Численность!$A$1:$Q$28</definedName>
  </definedNames>
  <calcPr calcId="124519"/>
</workbook>
</file>

<file path=xl/calcChain.xml><?xml version="1.0" encoding="utf-8"?>
<calcChain xmlns="http://schemas.openxmlformats.org/spreadsheetml/2006/main">
  <c r="F16" i="2"/>
  <c r="I16"/>
  <c r="H16"/>
  <c r="G16"/>
  <c r="D27"/>
  <c r="C27"/>
  <c r="C21" i="1"/>
  <c r="D21"/>
  <c r="E21"/>
  <c r="F21"/>
  <c r="G21"/>
  <c r="H21"/>
  <c r="I21"/>
  <c r="J21"/>
  <c r="K21"/>
  <c r="L21"/>
  <c r="M21"/>
  <c r="N21"/>
  <c r="O21"/>
  <c r="P21"/>
  <c r="Q21"/>
  <c r="B21"/>
  <c r="I26" i="2"/>
  <c r="F26"/>
  <c r="H22"/>
  <c r="H12"/>
  <c r="I22"/>
  <c r="I23"/>
  <c r="F23"/>
  <c r="F18"/>
  <c r="I9"/>
  <c r="I10"/>
  <c r="I11"/>
  <c r="I12"/>
  <c r="I13"/>
  <c r="I14"/>
  <c r="I15"/>
  <c r="I17"/>
  <c r="I18"/>
  <c r="I19"/>
  <c r="I20"/>
  <c r="I21"/>
  <c r="I24"/>
  <c r="I25"/>
  <c r="H11"/>
</calcChain>
</file>

<file path=xl/sharedStrings.xml><?xml version="1.0" encoding="utf-8"?>
<sst xmlns="http://schemas.openxmlformats.org/spreadsheetml/2006/main" count="138" uniqueCount="82">
  <si>
    <t>Наименование должности (полностью)</t>
  </si>
  <si>
    <t>Утверждено должностей в штатном расписании, ед.</t>
  </si>
  <si>
    <t>Фактически занятые должности, ед.</t>
  </si>
  <si>
    <t>кол-во отработанных месяцев</t>
  </si>
  <si>
    <t>Фонд начисленной заработной платы за счет всех источников 
 (с учетом требований ст.139 ТК РФ, постановления Правительства РФ №922 от 24.12.2007), руб.</t>
  </si>
  <si>
    <t>СрЗП, руб.</t>
  </si>
  <si>
    <t>А</t>
  </si>
  <si>
    <t>Руководитель (главный врач, директор, начальник)</t>
  </si>
  <si>
    <t>Главный бухгалтер</t>
  </si>
  <si>
    <t>Главная медицинская сестра (фельдшер, акушерка)</t>
  </si>
  <si>
    <t>Исполнитель</t>
  </si>
  <si>
    <t>январь-декабрь 2019 г.</t>
  </si>
  <si>
    <t xml:space="preserve">Бюджет </t>
  </si>
  <si>
    <t>ОМС</t>
  </si>
  <si>
    <t>Х</t>
  </si>
  <si>
    <t>Среднемесячная заработная плата по учреждению</t>
  </si>
  <si>
    <t>Всего должностей</t>
  </si>
  <si>
    <t xml:space="preserve">  Информация по численности  работников </t>
  </si>
  <si>
    <t>Приложение №1</t>
  </si>
  <si>
    <t>на 01.01.2019</t>
  </si>
  <si>
    <t>_______________________</t>
  </si>
  <si>
    <t xml:space="preserve">  Информация по среднемесячной заработной плате работников </t>
  </si>
  <si>
    <t>Приложение №2</t>
  </si>
  <si>
    <t>5=4/2</t>
  </si>
  <si>
    <t>Остальные работники (кроме руководтеля, заместителей, главного бухгалтера, главной медицинской сестры (фельдшера, акушерки))</t>
  </si>
  <si>
    <t>Фонд начисленной заработной платы за счет всех источников руб.**</t>
  </si>
  <si>
    <t>** значения по столбцу "ФОТ, руб." должны равняться значениям по столбцу 9 "Фонд начисленной заработной платы работников за отчетный период, тыс.руб. с одним десятичным знаком" формы №ЗП-здрав (№ЗП-обр) и информации о численности и оплате труда заместителей руководителя и руководителей структурных подразделений (кроме врачей-руководителей структурных подразделений), иных руководителей.</t>
  </si>
  <si>
    <t>* при смене лиц, занимающих должности руководителя, его заместителей, главного бухгалтера, главной медицинской сестра (акушерке, фельдшеру), инормацию предоставить по каждому в отдельности</t>
  </si>
  <si>
    <t>Наименование должности 
(полностью)*</t>
  </si>
  <si>
    <t>Главный врач</t>
  </si>
  <si>
    <t>с 01.01.2019
по 28.01.2019</t>
  </si>
  <si>
    <t>с 29.01.2019
по 19.09.2019</t>
  </si>
  <si>
    <t>Заместитель главного врача по медицинской части</t>
  </si>
  <si>
    <t>Заместитель главного врача по медицинской части (по мобилизационной работе и гражданской обороне)</t>
  </si>
  <si>
    <t>Заместитель главного врача по хирургической помощи</t>
  </si>
  <si>
    <t>Заместитель главного врача по организационно-методической работе</t>
  </si>
  <si>
    <t>Заместитель главного врача по клинико-экспертной работе</t>
  </si>
  <si>
    <t>Заместитель главного врача по оказанию помощи женщинам и детям</t>
  </si>
  <si>
    <t>Заместитель главного врача по общим вопросам</t>
  </si>
  <si>
    <t>Заместитель главного врача по финансово-экономическим вопросам</t>
  </si>
  <si>
    <t>период начисления
(с __.__.2019г. по__.__.2019 г.)</t>
  </si>
  <si>
    <t>с 05.02.2019
по 24.09.2019</t>
  </si>
  <si>
    <t>с 11.04.2019
по 31.12.2019</t>
  </si>
  <si>
    <t>с 24.09.2019
по 31.12.2019</t>
  </si>
  <si>
    <t>с 01.01.2019
по 31.12.2019</t>
  </si>
  <si>
    <t>с 01.01.2019 
по 10.10.2019</t>
  </si>
  <si>
    <t>с 11.10.2019
по 31.12.2019</t>
  </si>
  <si>
    <t>с 01.01.2019
по 08.02.2019</t>
  </si>
  <si>
    <t>с 25.09.2019
по 31.12.2019</t>
  </si>
  <si>
    <t>___________</t>
  </si>
  <si>
    <t>М.И. Шарапова</t>
  </si>
  <si>
    <t>телефон 210-251</t>
  </si>
  <si>
    <t>М.Р. Мухамедова</t>
  </si>
  <si>
    <t>Начальник отдела кадров</t>
  </si>
  <si>
    <t>210-224</t>
  </si>
  <si>
    <t>Экономист</t>
  </si>
  <si>
    <t>М.А. Шевкунова</t>
  </si>
  <si>
    <t>210-251</t>
  </si>
  <si>
    <t>Заместитель главного врача по клинико-экспортной работе</t>
  </si>
  <si>
    <t xml:space="preserve"> Заместитель главного врача по хирургической помощи</t>
  </si>
  <si>
    <t>Заместитель гдавного врача по медицинской части (по мобилизационной работе и гражданской обороне)</t>
  </si>
  <si>
    <r>
      <t xml:space="preserve"> Государственное бюджетное учреждения здравоохранения Астраханской области Александро-Мариинская областная клиническая больница
</t>
    </r>
    <r>
      <rPr>
        <sz val="11"/>
        <color indexed="8"/>
        <rFont val="Times New Roman"/>
        <family val="1"/>
        <charset val="204"/>
      </rPr>
      <t>(полное наименование учреждения)</t>
    </r>
  </si>
  <si>
    <t>И.о.главного врача</t>
  </si>
  <si>
    <t>Н.Р. Кулешевская</t>
  </si>
  <si>
    <t>Калашников Е.С.</t>
  </si>
  <si>
    <t>Джуваляков П.Г.</t>
  </si>
  <si>
    <t>Захаров Д.А.</t>
  </si>
  <si>
    <t>Кулешевская Н.Р.</t>
  </si>
  <si>
    <t>Любарт В.Г.</t>
  </si>
  <si>
    <t>Костенко Н.В.</t>
  </si>
  <si>
    <t>Новикова Е.В.</t>
  </si>
  <si>
    <t>Кузина Т.А.</t>
  </si>
  <si>
    <t>Булах Н.А.</t>
  </si>
  <si>
    <t>Ольховская С.А.</t>
  </si>
  <si>
    <t>Кудашева Е.С.</t>
  </si>
  <si>
    <t>Корешкова А.А.</t>
  </si>
  <si>
    <t>Чистова О.Ю.</t>
  </si>
  <si>
    <t>Полякова Н.Г.</t>
  </si>
  <si>
    <t>Данилов Сергей Александрович</t>
  </si>
  <si>
    <t>директор</t>
  </si>
  <si>
    <t>Набутовский В.Г.</t>
  </si>
  <si>
    <t>Свирепова М.М.</t>
  </si>
</sst>
</file>

<file path=xl/styles.xml><?xml version="1.0" encoding="utf-8"?>
<styleSheet xmlns="http://schemas.openxmlformats.org/spreadsheetml/2006/main">
  <numFmts count="1">
    <numFmt numFmtId="172" formatCode="#,##0.00&quot; &quot;[$€-407];[Red]&quot;-&quot;#,##0.00&quot; &quot;[$€-407]"/>
  </numFmts>
  <fonts count="8">
    <font>
      <sz val="11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72" fontId="4" fillId="0" borderId="0" applyBorder="0" applyProtection="0"/>
  </cellStyleXfs>
  <cellXfs count="4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9" xfId="0" applyNumberFormat="1" applyFont="1" applyBorder="1" applyAlignment="1">
      <alignment vertical="top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8"/>
  <sheetViews>
    <sheetView view="pageBreakPreview" topLeftCell="A13" zoomScale="70" zoomScaleNormal="80" zoomScaleSheetLayoutView="70" workbookViewId="0">
      <selection activeCell="I32" sqref="I32"/>
    </sheetView>
  </sheetViews>
  <sheetFormatPr defaultColWidth="10.625" defaultRowHeight="15.75"/>
  <cols>
    <col min="1" max="1" width="40.875" style="1" customWidth="1"/>
    <col min="2" max="2" width="13.625" style="1" customWidth="1"/>
    <col min="3" max="3" width="12.25" style="1" customWidth="1"/>
    <col min="4" max="4" width="13.625" style="1" customWidth="1"/>
    <col min="5" max="5" width="12.25" style="1" customWidth="1"/>
    <col min="6" max="6" width="13.625" style="1" customWidth="1"/>
    <col min="7" max="7" width="12.25" style="1" customWidth="1"/>
    <col min="8" max="8" width="13.625" style="1" customWidth="1"/>
    <col min="9" max="9" width="12.25" style="1" customWidth="1"/>
    <col min="10" max="10" width="13.625" style="1" customWidth="1"/>
    <col min="11" max="11" width="12.25" style="1" customWidth="1"/>
    <col min="12" max="12" width="13.625" style="1" customWidth="1"/>
    <col min="13" max="13" width="12.25" style="1" customWidth="1"/>
    <col min="14" max="14" width="13.625" style="1" customWidth="1"/>
    <col min="15" max="15" width="12.25" style="1" customWidth="1"/>
    <col min="16" max="16" width="13.625" style="1" customWidth="1"/>
    <col min="17" max="17" width="12.25" style="1" customWidth="1"/>
    <col min="18" max="19" width="13.625" style="1" customWidth="1"/>
    <col min="20" max="20" width="21.25" style="1" customWidth="1"/>
    <col min="21" max="21" width="15.625" style="1" customWidth="1"/>
    <col min="22" max="22" width="18.375" style="1" customWidth="1"/>
    <col min="23" max="23" width="22.125" style="1" customWidth="1"/>
    <col min="24" max="24" width="19.25" style="1" customWidth="1"/>
    <col min="25" max="16384" width="10.625" style="1"/>
  </cols>
  <sheetData>
    <row r="1" spans="1:24">
      <c r="P1" s="38" t="s">
        <v>18</v>
      </c>
      <c r="Q1" s="38"/>
    </row>
    <row r="2" spans="1:24" ht="18.7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4" s="4" customFormat="1" ht="42" customHeight="1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5" spans="1:24" s="2" customFormat="1" ht="22.15" customHeight="1">
      <c r="A5" s="33" t="s">
        <v>0</v>
      </c>
      <c r="B5" s="37" t="s">
        <v>19</v>
      </c>
      <c r="C5" s="31"/>
      <c r="D5" s="31"/>
      <c r="E5" s="32"/>
      <c r="F5" s="30">
        <v>43647</v>
      </c>
      <c r="G5" s="31"/>
      <c r="H5" s="31"/>
      <c r="I5" s="32"/>
      <c r="J5" s="30">
        <v>43770</v>
      </c>
      <c r="K5" s="31"/>
      <c r="L5" s="31"/>
      <c r="M5" s="32"/>
      <c r="N5" s="30">
        <v>43831</v>
      </c>
      <c r="O5" s="31"/>
      <c r="P5" s="31"/>
      <c r="Q5" s="32"/>
      <c r="R5" s="1"/>
      <c r="S5" s="1"/>
      <c r="T5" s="1"/>
      <c r="U5" s="1"/>
      <c r="V5" s="1"/>
      <c r="W5" s="1"/>
      <c r="X5" s="1"/>
    </row>
    <row r="6" spans="1:24" s="2" customFormat="1" ht="18.75">
      <c r="A6" s="33"/>
      <c r="B6" s="33" t="s">
        <v>12</v>
      </c>
      <c r="C6" s="33"/>
      <c r="D6" s="33" t="s">
        <v>13</v>
      </c>
      <c r="E6" s="33"/>
      <c r="F6" s="33" t="s">
        <v>12</v>
      </c>
      <c r="G6" s="33"/>
      <c r="H6" s="33" t="s">
        <v>13</v>
      </c>
      <c r="I6" s="33"/>
      <c r="J6" s="33" t="s">
        <v>12</v>
      </c>
      <c r="K6" s="33"/>
      <c r="L6" s="33" t="s">
        <v>13</v>
      </c>
      <c r="M6" s="33"/>
      <c r="N6" s="33" t="s">
        <v>12</v>
      </c>
      <c r="O6" s="33"/>
      <c r="P6" s="33" t="s">
        <v>13</v>
      </c>
      <c r="Q6" s="33"/>
      <c r="R6" s="5"/>
      <c r="S6" s="5"/>
      <c r="T6" s="5"/>
      <c r="U6" s="5"/>
      <c r="V6" s="5"/>
      <c r="W6" s="5"/>
      <c r="X6" s="5"/>
    </row>
    <row r="7" spans="1:24" s="9" customFormat="1" ht="93.75">
      <c r="A7" s="33"/>
      <c r="B7" s="6" t="s">
        <v>1</v>
      </c>
      <c r="C7" s="6" t="s">
        <v>2</v>
      </c>
      <c r="D7" s="11" t="s">
        <v>1</v>
      </c>
      <c r="E7" s="11" t="s">
        <v>2</v>
      </c>
      <c r="F7" s="11" t="s">
        <v>1</v>
      </c>
      <c r="G7" s="11" t="s">
        <v>2</v>
      </c>
      <c r="H7" s="11" t="s">
        <v>1</v>
      </c>
      <c r="I7" s="11" t="s">
        <v>2</v>
      </c>
      <c r="J7" s="11" t="s">
        <v>1</v>
      </c>
      <c r="K7" s="11" t="s">
        <v>2</v>
      </c>
      <c r="L7" s="11" t="s">
        <v>1</v>
      </c>
      <c r="M7" s="11" t="s">
        <v>2</v>
      </c>
      <c r="N7" s="11" t="s">
        <v>1</v>
      </c>
      <c r="O7" s="11" t="s">
        <v>2</v>
      </c>
      <c r="P7" s="11" t="s">
        <v>1</v>
      </c>
      <c r="Q7" s="11" t="s">
        <v>2</v>
      </c>
      <c r="R7" s="5"/>
      <c r="S7" s="5"/>
      <c r="T7" s="5"/>
      <c r="U7" s="5"/>
      <c r="V7" s="5"/>
      <c r="W7" s="5"/>
      <c r="X7" s="5"/>
    </row>
    <row r="8" spans="1:24" s="2" customFormat="1" ht="18.75">
      <c r="A8" s="6" t="s">
        <v>6</v>
      </c>
      <c r="B8" s="6">
        <v>1</v>
      </c>
      <c r="C8" s="6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11">
        <v>16</v>
      </c>
      <c r="R8" s="1"/>
      <c r="S8" s="1"/>
      <c r="T8" s="1"/>
      <c r="U8" s="1"/>
      <c r="V8" s="1"/>
      <c r="W8" s="1"/>
      <c r="X8" s="1"/>
    </row>
    <row r="9" spans="1:24" s="3" customFormat="1" ht="44.1" customHeight="1">
      <c r="A9" s="7" t="s">
        <v>7</v>
      </c>
      <c r="B9" s="15"/>
      <c r="C9" s="15"/>
      <c r="D9" s="15">
        <v>1</v>
      </c>
      <c r="E9" s="15">
        <v>1</v>
      </c>
      <c r="F9" s="15"/>
      <c r="G9" s="15"/>
      <c r="H9" s="15">
        <v>1</v>
      </c>
      <c r="I9" s="15">
        <v>1</v>
      </c>
      <c r="J9" s="15"/>
      <c r="K9" s="15"/>
      <c r="L9" s="15">
        <v>1</v>
      </c>
      <c r="M9" s="15">
        <v>1</v>
      </c>
      <c r="N9" s="15"/>
      <c r="O9" s="15"/>
      <c r="P9" s="15">
        <v>1</v>
      </c>
      <c r="Q9" s="15">
        <v>1</v>
      </c>
      <c r="R9" s="1"/>
      <c r="S9" s="1"/>
      <c r="T9" s="1"/>
      <c r="U9" s="1"/>
      <c r="V9" s="1"/>
      <c r="W9" s="1"/>
      <c r="X9" s="1"/>
    </row>
    <row r="10" spans="1:24" s="3" customFormat="1" ht="27.6" customHeight="1">
      <c r="A10" s="7" t="s">
        <v>32</v>
      </c>
      <c r="B10" s="15"/>
      <c r="C10" s="15"/>
      <c r="D10" s="15">
        <v>1</v>
      </c>
      <c r="E10" s="15">
        <v>1</v>
      </c>
      <c r="F10" s="15"/>
      <c r="G10" s="15"/>
      <c r="H10" s="15">
        <v>1</v>
      </c>
      <c r="I10" s="15">
        <v>1</v>
      </c>
      <c r="J10" s="15"/>
      <c r="K10" s="15"/>
      <c r="L10" s="15">
        <v>1</v>
      </c>
      <c r="M10" s="15">
        <v>1</v>
      </c>
      <c r="N10" s="15"/>
      <c r="O10" s="15"/>
      <c r="P10" s="15">
        <v>1</v>
      </c>
      <c r="Q10" s="15">
        <v>1</v>
      </c>
      <c r="R10" s="1"/>
      <c r="S10" s="1"/>
      <c r="T10" s="1"/>
      <c r="U10" s="1"/>
      <c r="V10" s="1"/>
      <c r="W10" s="1"/>
      <c r="X10" s="1"/>
    </row>
    <row r="11" spans="1:24" s="3" customFormat="1" ht="28.5" customHeight="1">
      <c r="A11" s="7" t="s">
        <v>35</v>
      </c>
      <c r="B11" s="15"/>
      <c r="C11" s="15"/>
      <c r="D11" s="15">
        <v>1</v>
      </c>
      <c r="E11" s="15">
        <v>1</v>
      </c>
      <c r="F11" s="15"/>
      <c r="G11" s="15"/>
      <c r="H11" s="15">
        <v>1</v>
      </c>
      <c r="I11" s="15">
        <v>1</v>
      </c>
      <c r="J11" s="15"/>
      <c r="K11" s="15"/>
      <c r="L11" s="15">
        <v>1</v>
      </c>
      <c r="M11" s="15">
        <v>1</v>
      </c>
      <c r="N11" s="15"/>
      <c r="O11" s="15"/>
      <c r="P11" s="15">
        <v>1</v>
      </c>
      <c r="Q11" s="15">
        <v>1</v>
      </c>
      <c r="R11" s="1"/>
      <c r="S11" s="1"/>
      <c r="T11" s="1"/>
      <c r="U11" s="1"/>
      <c r="V11" s="1"/>
      <c r="W11" s="1"/>
      <c r="X11" s="1"/>
    </row>
    <row r="12" spans="1:24" ht="28.5" customHeight="1">
      <c r="A12" s="7" t="s">
        <v>58</v>
      </c>
      <c r="B12" s="15"/>
      <c r="C12" s="15"/>
      <c r="D12" s="15">
        <v>1</v>
      </c>
      <c r="E12" s="15">
        <v>1</v>
      </c>
      <c r="F12" s="15"/>
      <c r="G12" s="15"/>
      <c r="H12" s="15">
        <v>1</v>
      </c>
      <c r="I12" s="15">
        <v>1</v>
      </c>
      <c r="J12" s="15"/>
      <c r="K12" s="15"/>
      <c r="L12" s="15">
        <v>1</v>
      </c>
      <c r="M12" s="15">
        <v>1</v>
      </c>
      <c r="N12" s="15"/>
      <c r="O12" s="15"/>
      <c r="P12" s="15">
        <v>1</v>
      </c>
      <c r="Q12" s="15">
        <v>1</v>
      </c>
    </row>
    <row r="13" spans="1:24" ht="28.5" customHeight="1">
      <c r="A13" s="7" t="s">
        <v>59</v>
      </c>
      <c r="B13" s="15"/>
      <c r="C13" s="15"/>
      <c r="D13" s="15">
        <v>1</v>
      </c>
      <c r="E13" s="15">
        <v>1</v>
      </c>
      <c r="F13" s="15"/>
      <c r="G13" s="15"/>
      <c r="H13" s="15">
        <v>1</v>
      </c>
      <c r="I13" s="15">
        <v>1</v>
      </c>
      <c r="J13" s="15"/>
      <c r="K13" s="15"/>
      <c r="L13" s="15">
        <v>1</v>
      </c>
      <c r="M13" s="15">
        <v>1</v>
      </c>
      <c r="N13" s="15"/>
      <c r="O13" s="15"/>
      <c r="P13" s="15">
        <v>1</v>
      </c>
      <c r="Q13" s="15">
        <v>1</v>
      </c>
    </row>
    <row r="14" spans="1:24" ht="28.5" customHeight="1">
      <c r="A14" s="7" t="s">
        <v>39</v>
      </c>
      <c r="B14" s="15"/>
      <c r="C14" s="15"/>
      <c r="D14" s="15">
        <v>1</v>
      </c>
      <c r="E14" s="15">
        <v>1</v>
      </c>
      <c r="F14" s="15"/>
      <c r="G14" s="15"/>
      <c r="H14" s="15">
        <v>1</v>
      </c>
      <c r="I14" s="15">
        <v>1</v>
      </c>
      <c r="J14" s="15"/>
      <c r="K14" s="15"/>
      <c r="L14" s="15">
        <v>1</v>
      </c>
      <c r="M14" s="15">
        <v>1</v>
      </c>
      <c r="N14" s="15"/>
      <c r="O14" s="15"/>
      <c r="P14" s="15">
        <v>1</v>
      </c>
      <c r="Q14" s="15">
        <v>1</v>
      </c>
    </row>
    <row r="15" spans="1:24" ht="28.5" customHeight="1">
      <c r="A15" s="7" t="s">
        <v>60</v>
      </c>
      <c r="B15" s="15"/>
      <c r="C15" s="15"/>
      <c r="D15" s="15">
        <v>1</v>
      </c>
      <c r="E15" s="15">
        <v>1</v>
      </c>
      <c r="F15" s="15"/>
      <c r="G15" s="15"/>
      <c r="H15" s="15">
        <v>1</v>
      </c>
      <c r="I15" s="15">
        <v>1</v>
      </c>
      <c r="J15" s="15"/>
      <c r="K15" s="15"/>
      <c r="L15" s="15">
        <v>1</v>
      </c>
      <c r="M15" s="15">
        <v>1</v>
      </c>
      <c r="N15" s="15"/>
      <c r="O15" s="15"/>
      <c r="P15" s="15">
        <v>1</v>
      </c>
      <c r="Q15" s="15">
        <v>1</v>
      </c>
    </row>
    <row r="16" spans="1:24" ht="28.5" customHeight="1">
      <c r="A16" s="7" t="s">
        <v>37</v>
      </c>
      <c r="B16" s="15"/>
      <c r="C16" s="15"/>
      <c r="D16" s="15">
        <v>1</v>
      </c>
      <c r="E16" s="15">
        <v>0.5</v>
      </c>
      <c r="F16" s="15"/>
      <c r="G16" s="15"/>
      <c r="H16" s="15">
        <v>1</v>
      </c>
      <c r="I16" s="15">
        <v>1</v>
      </c>
      <c r="J16" s="15"/>
      <c r="K16" s="15"/>
      <c r="L16" s="15">
        <v>1</v>
      </c>
      <c r="M16" s="15">
        <v>1</v>
      </c>
      <c r="N16" s="15"/>
      <c r="O16" s="15"/>
      <c r="P16" s="15">
        <v>1</v>
      </c>
      <c r="Q16" s="15">
        <v>1</v>
      </c>
    </row>
    <row r="17" spans="1:17" ht="37.9" customHeight="1">
      <c r="A17" s="7" t="s">
        <v>38</v>
      </c>
      <c r="B17" s="15"/>
      <c r="C17" s="15"/>
      <c r="D17" s="15">
        <v>1</v>
      </c>
      <c r="E17" s="15"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8.75">
      <c r="A18" s="7" t="s">
        <v>8</v>
      </c>
      <c r="B18" s="15"/>
      <c r="C18" s="15"/>
      <c r="D18" s="15">
        <v>1</v>
      </c>
      <c r="E18" s="15">
        <v>1</v>
      </c>
      <c r="F18" s="15"/>
      <c r="G18" s="15"/>
      <c r="H18" s="15">
        <v>1</v>
      </c>
      <c r="I18" s="15">
        <v>1</v>
      </c>
      <c r="J18" s="15"/>
      <c r="K18" s="15"/>
      <c r="L18" s="15">
        <v>1</v>
      </c>
      <c r="M18" s="15">
        <v>1</v>
      </c>
      <c r="N18" s="15"/>
      <c r="O18" s="15"/>
      <c r="P18" s="15">
        <v>1</v>
      </c>
      <c r="Q18" s="15">
        <v>1</v>
      </c>
    </row>
    <row r="19" spans="1:17" ht="37.5">
      <c r="A19" s="7" t="s">
        <v>9</v>
      </c>
      <c r="B19" s="15"/>
      <c r="C19" s="15"/>
      <c r="D19" s="15">
        <v>1</v>
      </c>
      <c r="E19" s="15">
        <v>1</v>
      </c>
      <c r="F19" s="15"/>
      <c r="G19" s="15"/>
      <c r="H19" s="15">
        <v>1</v>
      </c>
      <c r="I19" s="15">
        <v>1</v>
      </c>
      <c r="J19" s="15"/>
      <c r="K19" s="15"/>
      <c r="L19" s="15">
        <v>1</v>
      </c>
      <c r="M19" s="15">
        <v>1</v>
      </c>
      <c r="N19" s="15"/>
      <c r="O19" s="15"/>
      <c r="P19" s="15">
        <v>1</v>
      </c>
      <c r="Q19" s="15">
        <v>1</v>
      </c>
    </row>
    <row r="20" spans="1:17" ht="75">
      <c r="A20" s="7" t="s">
        <v>24</v>
      </c>
      <c r="B20" s="15">
        <v>124.5</v>
      </c>
      <c r="C20" s="15">
        <v>121.25</v>
      </c>
      <c r="D20" s="15">
        <v>2286.25</v>
      </c>
      <c r="E20" s="15">
        <v>2237.75</v>
      </c>
      <c r="F20" s="15">
        <v>214.75</v>
      </c>
      <c r="G20" s="15">
        <v>203</v>
      </c>
      <c r="H20" s="15">
        <v>2184.75</v>
      </c>
      <c r="I20" s="15">
        <v>2131</v>
      </c>
      <c r="J20" s="15">
        <v>263.75</v>
      </c>
      <c r="K20" s="15">
        <v>225.75</v>
      </c>
      <c r="L20" s="15">
        <v>2164.25</v>
      </c>
      <c r="M20" s="15">
        <v>2104.25</v>
      </c>
      <c r="N20" s="15">
        <v>263.75</v>
      </c>
      <c r="O20" s="15">
        <v>255.75</v>
      </c>
      <c r="P20" s="15">
        <v>2134.25</v>
      </c>
      <c r="Q20" s="15">
        <v>2093.5</v>
      </c>
    </row>
    <row r="21" spans="1:17" ht="22.15" customHeight="1">
      <c r="A21" s="7" t="s">
        <v>16</v>
      </c>
      <c r="B21" s="12">
        <f>SUM(B9:B20)</f>
        <v>124.5</v>
      </c>
      <c r="C21" s="15">
        <f t="shared" ref="C21:Q21" si="0">SUM(C9:C20)</f>
        <v>121.25</v>
      </c>
      <c r="D21" s="15">
        <f t="shared" si="0"/>
        <v>2297.25</v>
      </c>
      <c r="E21" s="15">
        <f t="shared" si="0"/>
        <v>2248.25</v>
      </c>
      <c r="F21" s="15">
        <f t="shared" si="0"/>
        <v>214.75</v>
      </c>
      <c r="G21" s="15">
        <f t="shared" si="0"/>
        <v>203</v>
      </c>
      <c r="H21" s="15">
        <f t="shared" si="0"/>
        <v>2194.75</v>
      </c>
      <c r="I21" s="15">
        <f t="shared" si="0"/>
        <v>2141</v>
      </c>
      <c r="J21" s="15">
        <f t="shared" si="0"/>
        <v>263.75</v>
      </c>
      <c r="K21" s="15">
        <f t="shared" si="0"/>
        <v>225.75</v>
      </c>
      <c r="L21" s="15">
        <f t="shared" si="0"/>
        <v>2174.25</v>
      </c>
      <c r="M21" s="15">
        <f t="shared" si="0"/>
        <v>2114.25</v>
      </c>
      <c r="N21" s="15">
        <f t="shared" si="0"/>
        <v>263.75</v>
      </c>
      <c r="O21" s="15">
        <f t="shared" si="0"/>
        <v>255.75</v>
      </c>
      <c r="P21" s="15">
        <f t="shared" si="0"/>
        <v>2144.25</v>
      </c>
      <c r="Q21" s="15">
        <f t="shared" si="0"/>
        <v>2103.5</v>
      </c>
    </row>
    <row r="22" spans="1:17" ht="18.600000000000001" customHeight="1"/>
    <row r="23" spans="1:17" ht="27" customHeight="1">
      <c r="A23" s="8" t="s">
        <v>62</v>
      </c>
      <c r="B23" s="35" t="s">
        <v>20</v>
      </c>
      <c r="C23" s="35"/>
      <c r="D23" s="35"/>
      <c r="E23" s="35"/>
      <c r="F23" s="35"/>
      <c r="G23" s="8"/>
      <c r="H23" s="8"/>
      <c r="I23" s="8"/>
      <c r="J23" s="35" t="s">
        <v>63</v>
      </c>
      <c r="K23" s="35"/>
      <c r="L23" s="35"/>
      <c r="M23" s="35"/>
      <c r="N23" s="35"/>
      <c r="O23" s="8"/>
      <c r="P23" s="8"/>
      <c r="Q23" s="8"/>
    </row>
    <row r="24" spans="1:17" ht="10.9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4" customHeight="1">
      <c r="A25" s="8" t="s">
        <v>53</v>
      </c>
      <c r="B25" s="35" t="s">
        <v>20</v>
      </c>
      <c r="C25" s="35"/>
      <c r="D25" s="35"/>
      <c r="E25" s="35"/>
      <c r="F25" s="35"/>
      <c r="G25" s="8"/>
      <c r="H25" s="8"/>
      <c r="I25" s="8"/>
      <c r="J25" s="35" t="s">
        <v>52</v>
      </c>
      <c r="K25" s="35"/>
      <c r="L25" s="35"/>
      <c r="M25" s="35"/>
      <c r="N25" s="35"/>
      <c r="O25" s="8"/>
      <c r="P25" s="8"/>
      <c r="Q25" s="8"/>
    </row>
    <row r="26" spans="1:17" ht="18.75">
      <c r="A26" s="4" t="s">
        <v>54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24" customHeight="1">
      <c r="A27" s="4" t="s">
        <v>55</v>
      </c>
      <c r="B27" s="35" t="s">
        <v>20</v>
      </c>
      <c r="C27" s="35"/>
      <c r="D27" s="35"/>
      <c r="E27" s="35"/>
      <c r="F27" s="35"/>
      <c r="G27" s="8"/>
      <c r="H27" s="8"/>
      <c r="I27" s="8"/>
      <c r="J27" s="35" t="s">
        <v>56</v>
      </c>
      <c r="K27" s="35"/>
      <c r="L27" s="35"/>
      <c r="M27" s="35"/>
      <c r="N27" s="35"/>
      <c r="O27" s="8"/>
      <c r="P27" s="8"/>
      <c r="Q27" s="8"/>
    </row>
    <row r="28" spans="1:17" ht="18.75">
      <c r="A28" s="4" t="s">
        <v>57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</sheetData>
  <mergeCells count="22">
    <mergeCell ref="P1:Q1"/>
    <mergeCell ref="B23:F23"/>
    <mergeCell ref="J23:N23"/>
    <mergeCell ref="B27:F27"/>
    <mergeCell ref="J27:N27"/>
    <mergeCell ref="L6:M6"/>
    <mergeCell ref="N5:Q5"/>
    <mergeCell ref="P6:Q6"/>
    <mergeCell ref="A2:Q2"/>
    <mergeCell ref="F6:G6"/>
    <mergeCell ref="J6:K6"/>
    <mergeCell ref="N6:O6"/>
    <mergeCell ref="F5:I5"/>
    <mergeCell ref="H6:I6"/>
    <mergeCell ref="B5:E5"/>
    <mergeCell ref="D6:E6"/>
    <mergeCell ref="J5:M5"/>
    <mergeCell ref="B6:C6"/>
    <mergeCell ref="A3:Q3"/>
    <mergeCell ref="A5:A7"/>
    <mergeCell ref="B25:F25"/>
    <mergeCell ref="J25:N25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tabSelected="1" showWhiteSpace="0" view="pageBreakPreview" zoomScale="70" zoomScaleNormal="80" zoomScaleSheetLayoutView="70" zoomScalePageLayoutView="40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I6" sqref="I6:I7"/>
    </sheetView>
  </sheetViews>
  <sheetFormatPr defaultColWidth="10.625" defaultRowHeight="15.75"/>
  <cols>
    <col min="1" max="1" width="25.5" style="1" customWidth="1"/>
    <col min="2" max="2" width="40.875" style="1" customWidth="1"/>
    <col min="3" max="4" width="14.25" style="1" hidden="1" customWidth="1"/>
    <col min="5" max="5" width="17.375" style="1" hidden="1" customWidth="1"/>
    <col min="6" max="6" width="15.625" style="1" hidden="1" customWidth="1"/>
    <col min="7" max="7" width="16.875" style="1" hidden="1" customWidth="1"/>
    <col min="8" max="8" width="23.75" style="1" hidden="1" customWidth="1"/>
    <col min="9" max="9" width="26.375" style="1" customWidth="1"/>
    <col min="10" max="10" width="13.625" style="1" customWidth="1"/>
    <col min="11" max="11" width="13.625" style="22" customWidth="1"/>
    <col min="12" max="12" width="21.25" style="22" customWidth="1"/>
    <col min="13" max="13" width="15.625" style="1" customWidth="1"/>
    <col min="14" max="14" width="18.375" style="1" customWidth="1"/>
    <col min="15" max="15" width="22.125" style="1" customWidth="1"/>
    <col min="16" max="16" width="19.25" style="1" customWidth="1"/>
    <col min="17" max="16384" width="10.625" style="1"/>
  </cols>
  <sheetData>
    <row r="1" spans="1:16" hidden="1">
      <c r="I1" s="13" t="s">
        <v>22</v>
      </c>
    </row>
    <row r="2" spans="1:16" ht="18.75" hidden="1">
      <c r="B2" s="36" t="s">
        <v>21</v>
      </c>
      <c r="C2" s="36"/>
      <c r="D2" s="36"/>
      <c r="E2" s="36"/>
      <c r="F2" s="36"/>
      <c r="G2" s="36"/>
      <c r="H2" s="36"/>
      <c r="I2" s="36"/>
    </row>
    <row r="3" spans="1:16" s="4" customFormat="1" ht="59.25" hidden="1" customHeight="1">
      <c r="B3" s="34" t="s">
        <v>61</v>
      </c>
      <c r="C3" s="34"/>
      <c r="D3" s="34"/>
      <c r="E3" s="34"/>
      <c r="F3" s="34"/>
      <c r="G3" s="34"/>
      <c r="H3" s="34"/>
      <c r="I3" s="34"/>
      <c r="K3" s="23"/>
      <c r="L3" s="23"/>
    </row>
    <row r="4" spans="1:16" hidden="1"/>
    <row r="5" spans="1:16" s="10" customFormat="1" ht="18.75" customHeight="1">
      <c r="A5" s="43"/>
      <c r="B5" s="43" t="s">
        <v>28</v>
      </c>
      <c r="C5" s="33" t="s">
        <v>11</v>
      </c>
      <c r="D5" s="33"/>
      <c r="E5" s="33"/>
      <c r="F5" s="33"/>
      <c r="G5" s="33"/>
      <c r="H5" s="33"/>
      <c r="I5" s="33"/>
      <c r="J5" s="1"/>
      <c r="K5" s="22"/>
      <c r="L5" s="22"/>
      <c r="M5" s="1"/>
      <c r="N5" s="1"/>
      <c r="O5" s="1"/>
      <c r="P5" s="1"/>
    </row>
    <row r="6" spans="1:16" s="10" customFormat="1" ht="47.25" customHeight="1">
      <c r="A6" s="41"/>
      <c r="B6" s="41"/>
      <c r="C6" s="41" t="s">
        <v>1</v>
      </c>
      <c r="D6" s="43" t="s">
        <v>2</v>
      </c>
      <c r="E6" s="39" t="s">
        <v>40</v>
      </c>
      <c r="F6" s="39" t="s">
        <v>3</v>
      </c>
      <c r="G6" s="39" t="s">
        <v>25</v>
      </c>
      <c r="H6" s="39" t="s">
        <v>4</v>
      </c>
      <c r="I6" s="39" t="s">
        <v>5</v>
      </c>
      <c r="J6" s="5"/>
      <c r="K6" s="25"/>
      <c r="L6" s="25"/>
      <c r="M6" s="5"/>
      <c r="N6" s="5"/>
      <c r="O6" s="5"/>
      <c r="P6" s="5"/>
    </row>
    <row r="7" spans="1:16" s="10" customFormat="1" ht="73.5" hidden="1" customHeight="1">
      <c r="A7" s="42"/>
      <c r="B7" s="42"/>
      <c r="C7" s="42"/>
      <c r="D7" s="42"/>
      <c r="E7" s="40"/>
      <c r="F7" s="40"/>
      <c r="G7" s="40"/>
      <c r="H7" s="40"/>
      <c r="I7" s="40"/>
      <c r="J7" s="5"/>
      <c r="K7" s="24"/>
      <c r="L7" s="24"/>
      <c r="M7" s="5"/>
      <c r="N7" s="5"/>
      <c r="O7" s="5"/>
      <c r="P7" s="5"/>
    </row>
    <row r="8" spans="1:16" s="10" customFormat="1" ht="18.75">
      <c r="A8" s="28"/>
      <c r="B8" s="6" t="s">
        <v>6</v>
      </c>
      <c r="C8" s="14"/>
      <c r="D8" s="14"/>
      <c r="E8" s="11">
        <v>1</v>
      </c>
      <c r="F8" s="11">
        <v>2</v>
      </c>
      <c r="G8" s="11">
        <v>3</v>
      </c>
      <c r="H8" s="11">
        <v>4</v>
      </c>
      <c r="I8" s="12" t="s">
        <v>23</v>
      </c>
      <c r="J8" s="1"/>
      <c r="K8" s="22"/>
      <c r="L8" s="22"/>
      <c r="M8" s="1"/>
      <c r="N8" s="1"/>
      <c r="O8" s="1"/>
      <c r="P8" s="1"/>
    </row>
    <row r="9" spans="1:16" s="3" customFormat="1" ht="44.1" customHeight="1">
      <c r="A9" s="7" t="s">
        <v>64</v>
      </c>
      <c r="B9" s="7" t="s">
        <v>29</v>
      </c>
      <c r="C9" s="26">
        <v>1</v>
      </c>
      <c r="D9" s="18">
        <v>1</v>
      </c>
      <c r="E9" s="16" t="s">
        <v>43</v>
      </c>
      <c r="F9" s="12">
        <v>3.3</v>
      </c>
      <c r="G9" s="27">
        <v>278145.52999999997</v>
      </c>
      <c r="H9" s="27">
        <v>278145.52999999997</v>
      </c>
      <c r="I9" s="21">
        <f>H9/F9</f>
        <v>84286.524242424231</v>
      </c>
      <c r="J9" s="1"/>
      <c r="K9" s="22"/>
      <c r="L9" s="22"/>
      <c r="M9" s="1"/>
      <c r="N9" s="1"/>
      <c r="O9" s="1"/>
      <c r="P9" s="1"/>
    </row>
    <row r="10" spans="1:16" s="3" customFormat="1" ht="44.1" hidden="1" customHeight="1">
      <c r="A10" s="7"/>
      <c r="B10" s="7" t="s">
        <v>29</v>
      </c>
      <c r="C10" s="17"/>
      <c r="D10" s="18"/>
      <c r="E10" s="15"/>
      <c r="F10" s="15"/>
      <c r="G10" s="27">
        <v>15371.47</v>
      </c>
      <c r="H10" s="27">
        <v>15371.47</v>
      </c>
      <c r="I10" s="21" t="e">
        <f t="shared" ref="I10:I25" si="0">H10/F10</f>
        <v>#DIV/0!</v>
      </c>
      <c r="J10" s="1"/>
      <c r="K10" s="22"/>
      <c r="L10" s="22"/>
      <c r="M10" s="1"/>
      <c r="N10" s="1"/>
      <c r="O10" s="1"/>
      <c r="P10" s="1"/>
    </row>
    <row r="11" spans="1:16" s="3" customFormat="1" ht="43.5" hidden="1" customHeight="1">
      <c r="A11" s="7" t="s">
        <v>65</v>
      </c>
      <c r="B11" s="7" t="s">
        <v>29</v>
      </c>
      <c r="C11" s="17"/>
      <c r="D11" s="18"/>
      <c r="E11" s="16" t="s">
        <v>30</v>
      </c>
      <c r="F11" s="16">
        <v>0.9</v>
      </c>
      <c r="G11" s="27">
        <v>168759.63</v>
      </c>
      <c r="H11" s="27">
        <f>168759.63-18970.4</f>
        <v>149789.23000000001</v>
      </c>
      <c r="I11" s="21">
        <f t="shared" si="0"/>
        <v>166432.47777777779</v>
      </c>
      <c r="J11" s="1"/>
      <c r="K11" s="22"/>
      <c r="L11" s="22"/>
      <c r="M11" s="1"/>
      <c r="N11" s="1"/>
      <c r="O11" s="1"/>
      <c r="P11" s="1"/>
    </row>
    <row r="12" spans="1:16" s="3" customFormat="1" ht="44.1" hidden="1" customHeight="1">
      <c r="A12" s="7" t="s">
        <v>66</v>
      </c>
      <c r="B12" s="7" t="s">
        <v>29</v>
      </c>
      <c r="C12" s="17"/>
      <c r="D12" s="18"/>
      <c r="E12" s="16" t="s">
        <v>31</v>
      </c>
      <c r="F12" s="16">
        <v>7.8</v>
      </c>
      <c r="G12" s="27">
        <v>942344.03</v>
      </c>
      <c r="H12" s="27">
        <f>899932.38-3944-27121.68+46355.65</f>
        <v>915222.35</v>
      </c>
      <c r="I12" s="21">
        <f t="shared" si="0"/>
        <v>117336.19871794872</v>
      </c>
      <c r="J12" s="1"/>
      <c r="K12" s="22"/>
      <c r="L12" s="22"/>
      <c r="M12" s="1"/>
      <c r="N12" s="1"/>
      <c r="O12" s="1"/>
      <c r="P12" s="1"/>
    </row>
    <row r="13" spans="1:16" s="3" customFormat="1" ht="37.5">
      <c r="A13" s="19" t="s">
        <v>67</v>
      </c>
      <c r="B13" s="19" t="s">
        <v>32</v>
      </c>
      <c r="C13" s="7">
        <v>1</v>
      </c>
      <c r="D13" s="7">
        <v>1</v>
      </c>
      <c r="E13" s="16" t="s">
        <v>44</v>
      </c>
      <c r="F13" s="15">
        <v>12</v>
      </c>
      <c r="G13" s="27">
        <v>949008.62</v>
      </c>
      <c r="H13" s="27">
        <v>949008.62</v>
      </c>
      <c r="I13" s="21">
        <f t="shared" si="0"/>
        <v>79084.051666666666</v>
      </c>
      <c r="J13" s="1"/>
      <c r="K13" s="22"/>
      <c r="L13" s="22"/>
      <c r="M13" s="1"/>
      <c r="N13" s="1"/>
      <c r="O13" s="1"/>
      <c r="P13" s="1"/>
    </row>
    <row r="14" spans="1:16" s="3" customFormat="1" ht="75">
      <c r="A14" s="19" t="s">
        <v>68</v>
      </c>
      <c r="B14" s="19" t="s">
        <v>33</v>
      </c>
      <c r="C14" s="7">
        <v>1</v>
      </c>
      <c r="D14" s="7">
        <v>1</v>
      </c>
      <c r="E14" s="16" t="s">
        <v>44</v>
      </c>
      <c r="F14" s="12">
        <v>12</v>
      </c>
      <c r="G14" s="27">
        <v>1077589.02</v>
      </c>
      <c r="H14" s="27">
        <v>1077589.02</v>
      </c>
      <c r="I14" s="21">
        <f t="shared" si="0"/>
        <v>89799.085000000006</v>
      </c>
      <c r="J14" s="1"/>
      <c r="K14" s="22"/>
      <c r="L14" s="22"/>
      <c r="M14" s="1"/>
      <c r="N14" s="1"/>
      <c r="O14" s="1"/>
      <c r="P14" s="1"/>
    </row>
    <row r="15" spans="1:16" s="3" customFormat="1" ht="37.5">
      <c r="A15" s="19" t="s">
        <v>69</v>
      </c>
      <c r="B15" s="19" t="s">
        <v>34</v>
      </c>
      <c r="C15" s="7">
        <v>1</v>
      </c>
      <c r="D15" s="7">
        <v>1</v>
      </c>
      <c r="E15" s="16" t="s">
        <v>44</v>
      </c>
      <c r="F15" s="12">
        <v>12</v>
      </c>
      <c r="G15" s="27">
        <v>989195.36</v>
      </c>
      <c r="H15" s="27">
        <v>989195.36</v>
      </c>
      <c r="I15" s="21">
        <f t="shared" si="0"/>
        <v>82432.94666666667</v>
      </c>
      <c r="J15" s="1"/>
      <c r="K15" s="22"/>
      <c r="L15" s="22"/>
      <c r="M15" s="1"/>
      <c r="N15" s="1"/>
      <c r="O15" s="1"/>
      <c r="P15" s="1"/>
    </row>
    <row r="16" spans="1:16" ht="37.5">
      <c r="A16" s="19" t="s">
        <v>66</v>
      </c>
      <c r="B16" s="19" t="s">
        <v>35</v>
      </c>
      <c r="C16" s="17"/>
      <c r="D16" s="18"/>
      <c r="E16" s="16" t="s">
        <v>30</v>
      </c>
      <c r="F16" s="16">
        <f>0.9+3.2</f>
        <v>4.1000000000000005</v>
      </c>
      <c r="G16" s="27">
        <f>241211.32+220050.46</f>
        <v>461261.78</v>
      </c>
      <c r="H16" s="27">
        <f>80740.02+220050.46</f>
        <v>300790.48</v>
      </c>
      <c r="I16" s="21">
        <f t="shared" si="0"/>
        <v>73363.531707317059</v>
      </c>
    </row>
    <row r="17" spans="1:9" ht="37.5" hidden="1">
      <c r="A17" s="19" t="s">
        <v>70</v>
      </c>
      <c r="B17" s="19" t="s">
        <v>35</v>
      </c>
      <c r="C17" s="17"/>
      <c r="D17" s="18"/>
      <c r="E17" s="16" t="s">
        <v>41</v>
      </c>
      <c r="F17" s="16">
        <v>7.7</v>
      </c>
      <c r="G17" s="27">
        <v>590374.18999999994</v>
      </c>
      <c r="H17" s="27">
        <v>590374.18999999994</v>
      </c>
      <c r="I17" s="21">
        <f t="shared" si="0"/>
        <v>76671.972727272718</v>
      </c>
    </row>
    <row r="18" spans="1:9" ht="37.5" hidden="1">
      <c r="A18" s="19"/>
      <c r="B18" s="19" t="s">
        <v>35</v>
      </c>
      <c r="C18" s="26">
        <v>1</v>
      </c>
      <c r="D18" s="18">
        <v>1</v>
      </c>
      <c r="E18" s="16" t="s">
        <v>48</v>
      </c>
      <c r="F18" s="16">
        <f>0.2+3</f>
        <v>3.2</v>
      </c>
      <c r="G18" s="27">
        <v>220050.46</v>
      </c>
      <c r="H18" s="27">
        <v>220050.46</v>
      </c>
      <c r="I18" s="21">
        <f t="shared" si="0"/>
        <v>68765.768749999988</v>
      </c>
    </row>
    <row r="19" spans="1:9" ht="37.5">
      <c r="A19" s="19" t="s">
        <v>71</v>
      </c>
      <c r="B19" s="19" t="s">
        <v>36</v>
      </c>
      <c r="C19" s="7">
        <v>1</v>
      </c>
      <c r="D19" s="7">
        <v>1</v>
      </c>
      <c r="E19" s="16" t="s">
        <v>44</v>
      </c>
      <c r="F19" s="15">
        <v>12</v>
      </c>
      <c r="G19" s="27">
        <v>833188.22</v>
      </c>
      <c r="H19" s="27">
        <v>833188.22</v>
      </c>
      <c r="I19" s="21">
        <f t="shared" si="0"/>
        <v>69432.351666666669</v>
      </c>
    </row>
    <row r="20" spans="1:9" ht="37.5">
      <c r="A20" s="19" t="s">
        <v>72</v>
      </c>
      <c r="B20" s="19" t="s">
        <v>37</v>
      </c>
      <c r="C20" s="7">
        <v>1</v>
      </c>
      <c r="D20" s="7">
        <v>1</v>
      </c>
      <c r="E20" s="15" t="s">
        <v>42</v>
      </c>
      <c r="F20" s="15">
        <v>8.6999999999999993</v>
      </c>
      <c r="G20" s="27">
        <v>639121.88</v>
      </c>
      <c r="H20" s="27">
        <v>639121.88</v>
      </c>
      <c r="I20" s="21">
        <f t="shared" si="0"/>
        <v>73462.285057471265</v>
      </c>
    </row>
    <row r="21" spans="1:9" ht="37.5" hidden="1">
      <c r="A21" s="19" t="s">
        <v>73</v>
      </c>
      <c r="B21" s="19" t="s">
        <v>38</v>
      </c>
      <c r="C21" s="7"/>
      <c r="D21" s="7"/>
      <c r="E21" s="16" t="s">
        <v>47</v>
      </c>
      <c r="F21" s="16">
        <v>1.1000000000000001</v>
      </c>
      <c r="G21" s="27">
        <v>95962.38</v>
      </c>
      <c r="H21" s="27">
        <v>95962.38</v>
      </c>
      <c r="I21" s="21">
        <f t="shared" si="0"/>
        <v>87238.527272727268</v>
      </c>
    </row>
    <row r="22" spans="1:9" ht="37.5" hidden="1">
      <c r="A22" s="19" t="s">
        <v>74</v>
      </c>
      <c r="B22" s="19" t="s">
        <v>39</v>
      </c>
      <c r="C22" s="17"/>
      <c r="D22" s="18"/>
      <c r="E22" s="16" t="s">
        <v>45</v>
      </c>
      <c r="F22" s="16">
        <v>9.3000000000000007</v>
      </c>
      <c r="G22" s="27">
        <v>731154.03</v>
      </c>
      <c r="H22" s="27">
        <f>731154.03-46101.07</f>
        <v>685052.96000000008</v>
      </c>
      <c r="I22" s="21">
        <f>H22/F22</f>
        <v>73661.608602150547</v>
      </c>
    </row>
    <row r="23" spans="1:9" ht="37.5">
      <c r="A23" s="19" t="s">
        <v>75</v>
      </c>
      <c r="B23" s="19" t="s">
        <v>39</v>
      </c>
      <c r="C23" s="7">
        <v>1</v>
      </c>
      <c r="D23" s="7">
        <v>1</v>
      </c>
      <c r="E23" s="20" t="s">
        <v>46</v>
      </c>
      <c r="F23" s="15">
        <f>2+0.7</f>
        <v>2.7</v>
      </c>
      <c r="G23" s="27">
        <v>195805.2</v>
      </c>
      <c r="H23" s="27">
        <v>195805.2</v>
      </c>
      <c r="I23" s="21">
        <f>H23/F23</f>
        <v>72520.444444444438</v>
      </c>
    </row>
    <row r="24" spans="1:9" ht="42" customHeight="1">
      <c r="A24" s="7" t="s">
        <v>76</v>
      </c>
      <c r="B24" s="7" t="s">
        <v>8</v>
      </c>
      <c r="C24" s="7">
        <v>1</v>
      </c>
      <c r="D24" s="7">
        <v>1</v>
      </c>
      <c r="E24" s="16" t="s">
        <v>44</v>
      </c>
      <c r="F24" s="12">
        <v>12</v>
      </c>
      <c r="G24" s="27">
        <v>777094.96</v>
      </c>
      <c r="H24" s="27">
        <v>777094.96</v>
      </c>
      <c r="I24" s="21">
        <f t="shared" si="0"/>
        <v>64757.91333333333</v>
      </c>
    </row>
    <row r="25" spans="1:9" ht="39.75" hidden="1" customHeight="1">
      <c r="A25" s="7" t="s">
        <v>77</v>
      </c>
      <c r="B25" s="7" t="s">
        <v>9</v>
      </c>
      <c r="C25" s="7">
        <v>1</v>
      </c>
      <c r="D25" s="7">
        <v>1</v>
      </c>
      <c r="E25" s="16" t="s">
        <v>44</v>
      </c>
      <c r="F25" s="12">
        <v>12</v>
      </c>
      <c r="G25" s="27">
        <v>868065.66</v>
      </c>
      <c r="H25" s="27">
        <v>868065.66</v>
      </c>
      <c r="I25" s="21">
        <f t="shared" si="0"/>
        <v>72338.805000000008</v>
      </c>
    </row>
    <row r="26" spans="1:9" ht="75" hidden="1">
      <c r="A26" s="7"/>
      <c r="B26" s="7" t="s">
        <v>24</v>
      </c>
      <c r="C26" s="7">
        <v>2488.75</v>
      </c>
      <c r="D26" s="7">
        <v>2432.25</v>
      </c>
      <c r="E26" s="15" t="s">
        <v>44</v>
      </c>
      <c r="F26" s="12">
        <f>22789.2</f>
        <v>22789.200000000001</v>
      </c>
      <c r="G26" s="27">
        <v>810192285.38999987</v>
      </c>
      <c r="H26" s="27">
        <v>810192285.38999987</v>
      </c>
      <c r="I26" s="21">
        <f>H26/F26</f>
        <v>35551.589585856455</v>
      </c>
    </row>
    <row r="27" spans="1:9" ht="36.6" hidden="1" customHeight="1">
      <c r="A27" s="7"/>
      <c r="B27" s="7" t="s">
        <v>15</v>
      </c>
      <c r="C27" s="7">
        <f>SUM(C9:C26)</f>
        <v>2498.75</v>
      </c>
      <c r="D27" s="7">
        <f>SUM(D9:D26)</f>
        <v>2442.25</v>
      </c>
      <c r="E27" s="12" t="s">
        <v>14</v>
      </c>
      <c r="F27" s="12" t="s">
        <v>14</v>
      </c>
      <c r="G27" s="12" t="s">
        <v>14</v>
      </c>
      <c r="H27" s="12" t="s">
        <v>14</v>
      </c>
      <c r="I27" s="21">
        <v>35778</v>
      </c>
    </row>
    <row r="28" spans="1:9" ht="18.600000000000001" hidden="1" customHeight="1">
      <c r="G28" s="22"/>
    </row>
    <row r="29" spans="1:9" ht="44.45" hidden="1" customHeight="1">
      <c r="B29" s="44" t="s">
        <v>27</v>
      </c>
      <c r="C29" s="44"/>
      <c r="D29" s="44"/>
      <c r="E29" s="44"/>
      <c r="F29" s="44"/>
      <c r="G29" s="44"/>
      <c r="H29" s="44"/>
      <c r="I29" s="44"/>
    </row>
    <row r="30" spans="1:9" ht="63" hidden="1" customHeight="1">
      <c r="B30" s="44" t="s">
        <v>26</v>
      </c>
      <c r="C30" s="44"/>
      <c r="D30" s="44"/>
      <c r="E30" s="44"/>
      <c r="F30" s="44"/>
      <c r="G30" s="44"/>
      <c r="H30" s="44"/>
      <c r="I30" s="44"/>
    </row>
    <row r="31" spans="1:9" hidden="1"/>
    <row r="32" spans="1:9" ht="27" hidden="1" customHeight="1">
      <c r="A32" s="8"/>
      <c r="B32" s="8" t="s">
        <v>62</v>
      </c>
      <c r="C32" s="8"/>
      <c r="D32" s="8"/>
      <c r="E32" s="8" t="s">
        <v>49</v>
      </c>
      <c r="F32" s="8"/>
      <c r="G32" s="8"/>
      <c r="H32" s="8" t="s">
        <v>63</v>
      </c>
      <c r="I32" s="8"/>
    </row>
    <row r="33" spans="1:9" ht="10.9" hidden="1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24" hidden="1" customHeight="1">
      <c r="A34" s="8"/>
      <c r="B34" s="8" t="s">
        <v>10</v>
      </c>
      <c r="C34" s="8"/>
      <c r="D34" s="8"/>
      <c r="E34" s="8" t="s">
        <v>49</v>
      </c>
      <c r="F34" s="8"/>
      <c r="G34" s="8"/>
      <c r="H34" s="8" t="s">
        <v>50</v>
      </c>
      <c r="I34" s="8"/>
    </row>
    <row r="35" spans="1:9" ht="18.75" hidden="1">
      <c r="A35" s="4"/>
      <c r="B35" s="4" t="s">
        <v>51</v>
      </c>
      <c r="C35" s="4"/>
      <c r="D35" s="4"/>
      <c r="E35" s="4"/>
      <c r="F35" s="4"/>
      <c r="G35" s="4"/>
      <c r="H35" s="4"/>
    </row>
    <row r="36" spans="1:9" ht="42" hidden="1" customHeight="1">
      <c r="A36" s="7" t="s">
        <v>78</v>
      </c>
      <c r="B36" s="7" t="s">
        <v>79</v>
      </c>
      <c r="C36" s="7"/>
      <c r="D36" s="7"/>
      <c r="E36" s="16"/>
      <c r="F36" s="29"/>
      <c r="G36" s="27"/>
      <c r="H36" s="27"/>
      <c r="I36" s="21">
        <v>56250</v>
      </c>
    </row>
    <row r="37" spans="1:9" ht="42" hidden="1" customHeight="1">
      <c r="A37" s="7" t="s">
        <v>80</v>
      </c>
      <c r="B37" s="7" t="s">
        <v>79</v>
      </c>
      <c r="C37" s="7"/>
      <c r="D37" s="7"/>
      <c r="E37" s="16"/>
      <c r="F37" s="29"/>
      <c r="G37" s="27"/>
      <c r="H37" s="27"/>
      <c r="I37" s="21">
        <v>60654.761904761908</v>
      </c>
    </row>
    <row r="38" spans="1:9" ht="42" customHeight="1">
      <c r="A38" s="7" t="s">
        <v>81</v>
      </c>
      <c r="B38" s="7" t="s">
        <v>79</v>
      </c>
      <c r="C38" s="7"/>
      <c r="D38" s="7"/>
      <c r="E38" s="16"/>
      <c r="F38" s="29"/>
      <c r="G38" s="27"/>
      <c r="H38" s="27"/>
      <c r="I38" s="21">
        <v>73666.666666666672</v>
      </c>
    </row>
  </sheetData>
  <mergeCells count="14">
    <mergeCell ref="A5:A7"/>
    <mergeCell ref="B30:I30"/>
    <mergeCell ref="B2:I2"/>
    <mergeCell ref="B3:I3"/>
    <mergeCell ref="B5:B7"/>
    <mergeCell ref="E6:E7"/>
    <mergeCell ref="F6:F7"/>
    <mergeCell ref="G6:G7"/>
    <mergeCell ref="C5:I5"/>
    <mergeCell ref="C6:C7"/>
    <mergeCell ref="D6:D7"/>
    <mergeCell ref="H6:H7"/>
    <mergeCell ref="B29:I29"/>
    <mergeCell ref="I6:I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pageOrder="overThenDown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Численность</vt:lpstr>
      <vt:lpstr>СрЗП</vt:lpstr>
      <vt:lpstr>СрЗП!Область_печати</vt:lpstr>
      <vt:lpstr>Численность!Область_печати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Ирина Дмитриевна</dc:creator>
  <cp:lastModifiedBy>NETUSER</cp:lastModifiedBy>
  <cp:revision>7</cp:revision>
  <cp:lastPrinted>2020-04-20T07:52:52Z</cp:lastPrinted>
  <dcterms:created xsi:type="dcterms:W3CDTF">2009-04-16T11:32:48Z</dcterms:created>
  <dcterms:modified xsi:type="dcterms:W3CDTF">2020-04-20T09:32:14Z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